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ransparency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6" i="1"/>
  <c r="B9"/>
  <c r="B43" s="1"/>
  <c r="B10"/>
  <c r="B11"/>
  <c r="B12"/>
  <c r="B13"/>
  <c r="B14"/>
  <c r="B15"/>
  <c r="B18"/>
  <c r="B19"/>
  <c r="B20"/>
  <c r="B23"/>
  <c r="B25"/>
  <c r="B26"/>
  <c r="B27"/>
  <c r="B30"/>
  <c r="B31"/>
  <c r="B32"/>
  <c r="B33"/>
  <c r="B34"/>
  <c r="B35"/>
  <c r="B37"/>
  <c r="B38"/>
  <c r="B40"/>
  <c r="B45"/>
</calcChain>
</file>

<file path=xl/sharedStrings.xml><?xml version="1.0" encoding="utf-8"?>
<sst xmlns="http://schemas.openxmlformats.org/spreadsheetml/2006/main" count="38" uniqueCount="37">
  <si>
    <t>Total Barnraiser Funds Raised</t>
  </si>
  <si>
    <t>Total Project Cost</t>
  </si>
  <si>
    <t>Delivery Fees</t>
  </si>
  <si>
    <t>Sheet Rock</t>
  </si>
  <si>
    <t>Roxul Insulation</t>
  </si>
  <si>
    <t>*rough cut lumber from our trees</t>
  </si>
  <si>
    <t>Siding</t>
  </si>
  <si>
    <t>Doors/Windows</t>
  </si>
  <si>
    <t>Fasteners, misc.</t>
  </si>
  <si>
    <t>Hardware cloth</t>
  </si>
  <si>
    <t>Metal Roofing</t>
  </si>
  <si>
    <t>Black Locust Lumber</t>
  </si>
  <si>
    <t>Lumber</t>
  </si>
  <si>
    <t>Frame/Barn</t>
  </si>
  <si>
    <t>Hardware</t>
  </si>
  <si>
    <t>Fans</t>
  </si>
  <si>
    <t>Polycarbonate 8mm</t>
  </si>
  <si>
    <t>EMT Purlins</t>
  </si>
  <si>
    <t>Metal Bows</t>
  </si>
  <si>
    <t>Greenhouse</t>
  </si>
  <si>
    <t>Metal Door Frame</t>
  </si>
  <si>
    <t>Morter, Sand &amp; Concrete</t>
  </si>
  <si>
    <t>Blocks</t>
  </si>
  <si>
    <t>Masonry Wall</t>
  </si>
  <si>
    <t>Gravel</t>
  </si>
  <si>
    <t>Insulation</t>
  </si>
  <si>
    <t>Concrete</t>
  </si>
  <si>
    <t>Rebar</t>
  </si>
  <si>
    <t>Concrete Forms</t>
  </si>
  <si>
    <t>Excavation</t>
  </si>
  <si>
    <t>Foundation</t>
  </si>
  <si>
    <t>Building Permit</t>
  </si>
  <si>
    <t>Total Cost</t>
  </si>
  <si>
    <t>Item</t>
  </si>
  <si>
    <t>Nutwood Farm</t>
  </si>
  <si>
    <t>Materials and Expenses</t>
  </si>
  <si>
    <t>Barnraiser Project: Growing Nuts For The Revolution!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</si>
</sst>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ndara"/>
      <family val="2"/>
    </font>
    <font>
      <sz val="14"/>
      <name val="Candara"/>
      <family val="2"/>
    </font>
    <font>
      <sz val="14"/>
      <color theme="1"/>
      <name val="Candara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4" fontId="3" fillId="0" borderId="0" xfId="1" applyFont="1"/>
    <xf numFmtId="44" fontId="4" fillId="2" borderId="0" xfId="0" applyNumberFormat="1" applyFont="1" applyFill="1"/>
    <xf numFmtId="0" fontId="2" fillId="2" borderId="0" xfId="0" applyFont="1" applyFill="1"/>
    <xf numFmtId="44" fontId="3" fillId="0" borderId="0" xfId="0" applyNumberFormat="1" applyFont="1"/>
    <xf numFmtId="0" fontId="2" fillId="0" borderId="0" xfId="0" applyFont="1"/>
    <xf numFmtId="0" fontId="0" fillId="0" borderId="0" xfId="0" applyFont="1"/>
    <xf numFmtId="44" fontId="3" fillId="0" borderId="0" xfId="1" applyFont="1" applyFill="1"/>
    <xf numFmtId="44" fontId="4" fillId="0" borderId="0" xfId="1" applyFont="1"/>
    <xf numFmtId="0" fontId="5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8" fillId="0" borderId="0" xfId="0" applyFont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twood%20Farm/Documents/Nutwood%20Farm/Greenhouse&amp;Barn%20Project/Greenhouse-Barn%20Materials%20&amp;%20Construction%20Est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arency"/>
      <sheetName val="Materials-Expenses"/>
      <sheetName val="NEW Barn Construction Est."/>
      <sheetName val="old barn budget"/>
      <sheetName val="old MDAR grant"/>
    </sheetNames>
    <sheetDataSet>
      <sheetData sheetId="0"/>
      <sheetData sheetId="1">
        <row r="5">
          <cell r="E5">
            <v>75</v>
          </cell>
        </row>
        <row r="7">
          <cell r="E7">
            <v>516</v>
          </cell>
        </row>
        <row r="9">
          <cell r="E9">
            <v>2061.39</v>
          </cell>
        </row>
        <row r="11">
          <cell r="E11">
            <v>381.99</v>
          </cell>
        </row>
        <row r="12">
          <cell r="E12">
            <v>200</v>
          </cell>
        </row>
        <row r="13">
          <cell r="E13">
            <v>360</v>
          </cell>
        </row>
        <row r="14">
          <cell r="E14">
            <v>469</v>
          </cell>
        </row>
        <row r="21">
          <cell r="E21">
            <v>316.40000000000003</v>
          </cell>
        </row>
        <row r="22">
          <cell r="E22">
            <v>49.25</v>
          </cell>
        </row>
        <row r="23">
          <cell r="E23">
            <v>31.5</v>
          </cell>
        </row>
        <row r="24">
          <cell r="E24">
            <v>39.6</v>
          </cell>
        </row>
        <row r="25">
          <cell r="E25">
            <v>211.52</v>
          </cell>
        </row>
        <row r="26">
          <cell r="E26">
            <v>76.5</v>
          </cell>
        </row>
        <row r="28">
          <cell r="E28">
            <v>20</v>
          </cell>
        </row>
        <row r="30">
          <cell r="E30">
            <v>727.32</v>
          </cell>
        </row>
        <row r="31">
          <cell r="E31">
            <v>35.6</v>
          </cell>
        </row>
        <row r="33">
          <cell r="E33">
            <v>45.4</v>
          </cell>
        </row>
        <row r="34">
          <cell r="E34">
            <v>142.25</v>
          </cell>
        </row>
        <row r="35">
          <cell r="E35">
            <v>5.4</v>
          </cell>
        </row>
        <row r="36">
          <cell r="E36">
            <v>4.5999999999999996</v>
          </cell>
        </row>
        <row r="37">
          <cell r="E37">
            <v>1.6</v>
          </cell>
        </row>
        <row r="38">
          <cell r="E38">
            <v>20</v>
          </cell>
        </row>
        <row r="39">
          <cell r="E39">
            <v>14.100000000000001</v>
          </cell>
        </row>
        <row r="41">
          <cell r="E41">
            <v>1200</v>
          </cell>
        </row>
        <row r="42">
          <cell r="E42">
            <v>200</v>
          </cell>
        </row>
        <row r="43">
          <cell r="E43">
            <v>100</v>
          </cell>
        </row>
        <row r="44">
          <cell r="E44">
            <v>20.7</v>
          </cell>
        </row>
        <row r="46">
          <cell r="E46">
            <v>18.8</v>
          </cell>
        </row>
        <row r="47">
          <cell r="E47">
            <v>15.6</v>
          </cell>
        </row>
        <row r="48">
          <cell r="E48">
            <v>24.8</v>
          </cell>
        </row>
        <row r="49">
          <cell r="E49">
            <v>8.1999999999999993</v>
          </cell>
        </row>
        <row r="50">
          <cell r="E50">
            <v>10.5</v>
          </cell>
        </row>
        <row r="51">
          <cell r="E51">
            <v>9.5</v>
          </cell>
        </row>
        <row r="52">
          <cell r="E52">
            <v>6.4</v>
          </cell>
        </row>
        <row r="54">
          <cell r="E54">
            <v>568.44000000000005</v>
          </cell>
        </row>
        <row r="55">
          <cell r="E55">
            <v>500</v>
          </cell>
        </row>
        <row r="56">
          <cell r="E56">
            <v>167.66</v>
          </cell>
        </row>
        <row r="57">
          <cell r="E57">
            <v>1741</v>
          </cell>
        </row>
        <row r="59">
          <cell r="E59">
            <v>67.800000000000011</v>
          </cell>
        </row>
        <row r="60">
          <cell r="E60">
            <v>296.5</v>
          </cell>
        </row>
        <row r="61">
          <cell r="E61">
            <v>95.909999999999968</v>
          </cell>
        </row>
        <row r="63">
          <cell r="E63">
            <v>110</v>
          </cell>
        </row>
        <row r="64">
          <cell r="E64">
            <v>320</v>
          </cell>
        </row>
        <row r="65">
          <cell r="E65">
            <v>17.97</v>
          </cell>
        </row>
        <row r="66">
          <cell r="E66">
            <v>100</v>
          </cell>
        </row>
        <row r="68">
          <cell r="E68">
            <v>128.03</v>
          </cell>
        </row>
        <row r="70">
          <cell r="E70">
            <v>611.20000000000005</v>
          </cell>
        </row>
        <row r="71">
          <cell r="E71">
            <v>43.5</v>
          </cell>
        </row>
        <row r="72">
          <cell r="E72">
            <v>139.69999999999999</v>
          </cell>
        </row>
        <row r="73">
          <cell r="E73">
            <v>204.75</v>
          </cell>
        </row>
        <row r="74">
          <cell r="E74">
            <v>1167.08</v>
          </cell>
        </row>
        <row r="75">
          <cell r="E75">
            <v>20</v>
          </cell>
        </row>
        <row r="77">
          <cell r="E77">
            <v>6.35</v>
          </cell>
        </row>
        <row r="78">
          <cell r="E78">
            <v>76.05</v>
          </cell>
        </row>
        <row r="79">
          <cell r="E79">
            <v>45.78</v>
          </cell>
        </row>
        <row r="80">
          <cell r="E80">
            <v>51</v>
          </cell>
        </row>
        <row r="81">
          <cell r="E81">
            <v>17</v>
          </cell>
        </row>
        <row r="82">
          <cell r="E82">
            <v>10</v>
          </cell>
        </row>
        <row r="84">
          <cell r="E84">
            <v>85.5</v>
          </cell>
        </row>
        <row r="85">
          <cell r="E85">
            <v>16.350000000000001</v>
          </cell>
        </row>
        <row r="86">
          <cell r="E86">
            <v>240</v>
          </cell>
        </row>
        <row r="88">
          <cell r="E88">
            <v>56.400000000000006</v>
          </cell>
        </row>
        <row r="89">
          <cell r="E89">
            <v>3.2</v>
          </cell>
        </row>
        <row r="90">
          <cell r="E90">
            <v>250.8</v>
          </cell>
        </row>
        <row r="91">
          <cell r="E91">
            <v>3.01</v>
          </cell>
        </row>
        <row r="93">
          <cell r="E93">
            <v>172.5</v>
          </cell>
        </row>
        <row r="94">
          <cell r="E94">
            <v>10</v>
          </cell>
        </row>
        <row r="95">
          <cell r="E95">
            <v>12.15</v>
          </cell>
        </row>
        <row r="98">
          <cell r="E98">
            <v>7.2</v>
          </cell>
        </row>
        <row r="99">
          <cell r="E99">
            <v>34.94</v>
          </cell>
        </row>
        <row r="100">
          <cell r="E100">
            <v>60.27</v>
          </cell>
        </row>
        <row r="101">
          <cell r="E101">
            <v>60</v>
          </cell>
        </row>
        <row r="102">
          <cell r="E102">
            <v>52.85</v>
          </cell>
        </row>
        <row r="103">
          <cell r="E103">
            <v>31.81</v>
          </cell>
        </row>
        <row r="104">
          <cell r="E104">
            <v>13.8</v>
          </cell>
        </row>
      </sheetData>
      <sheetData sheetId="2">
        <row r="19">
          <cell r="E19">
            <v>133.72978723404253</v>
          </cell>
        </row>
        <row r="20">
          <cell r="E20">
            <v>23.814893617021276</v>
          </cell>
        </row>
        <row r="21">
          <cell r="E21">
            <v>76.024468085106378</v>
          </cell>
        </row>
        <row r="22">
          <cell r="E22">
            <v>391.47415443522652</v>
          </cell>
        </row>
        <row r="45">
          <cell r="E45">
            <v>110.11</v>
          </cell>
        </row>
        <row r="46">
          <cell r="E46">
            <v>86.24</v>
          </cell>
        </row>
        <row r="47">
          <cell r="E47">
            <v>86.24</v>
          </cell>
        </row>
        <row r="48">
          <cell r="E48">
            <v>21.56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19" workbookViewId="0">
      <selection activeCell="D10" sqref="D10"/>
    </sheetView>
  </sheetViews>
  <sheetFormatPr defaultRowHeight="15"/>
  <cols>
    <col min="1" max="1" width="31.7109375" customWidth="1"/>
    <col min="2" max="2" width="12" style="1" customWidth="1"/>
  </cols>
  <sheetData>
    <row r="1" spans="1:3">
      <c r="A1" s="15" t="s">
        <v>36</v>
      </c>
      <c r="B1" s="14"/>
    </row>
    <row r="2" spans="1:3" s="10" customFormat="1" ht="26.25">
      <c r="A2" s="10" t="s">
        <v>35</v>
      </c>
      <c r="B2" s="13"/>
    </row>
    <row r="3" spans="1:3" s="10" customFormat="1" ht="26.25">
      <c r="A3" s="12" t="s">
        <v>34</v>
      </c>
      <c r="B3" s="11">
        <v>2017</v>
      </c>
    </row>
    <row r="4" spans="1:3">
      <c r="B4" s="2"/>
    </row>
    <row r="5" spans="1:3">
      <c r="A5" s="6" t="s">
        <v>33</v>
      </c>
      <c r="B5" s="9" t="s">
        <v>32</v>
      </c>
      <c r="C5" s="6"/>
    </row>
    <row r="6" spans="1:3" s="7" customFormat="1">
      <c r="A6" s="7" t="s">
        <v>31</v>
      </c>
      <c r="B6" s="2">
        <f>'[1]Materials-Expenses'!E5</f>
        <v>75</v>
      </c>
    </row>
    <row r="7" spans="1:3" s="7" customFormat="1">
      <c r="B7" s="2"/>
    </row>
    <row r="8" spans="1:3" s="7" customFormat="1">
      <c r="A8" s="6" t="s">
        <v>30</v>
      </c>
      <c r="B8" s="2"/>
    </row>
    <row r="9" spans="1:3" s="7" customFormat="1">
      <c r="A9" t="s">
        <v>29</v>
      </c>
      <c r="B9" s="2">
        <f>'[1]Materials-Expenses'!E7+'[1]Materials-Expenses'!E63</f>
        <v>626</v>
      </c>
    </row>
    <row r="10" spans="1:3">
      <c r="A10" t="s">
        <v>28</v>
      </c>
      <c r="B10" s="5">
        <f>SUM('[1]Materials-Expenses'!E24:E26)+'[1]Materials-Expenses'!E55</f>
        <v>827.62</v>
      </c>
    </row>
    <row r="11" spans="1:3">
      <c r="A11" t="s">
        <v>27</v>
      </c>
      <c r="B11" s="5">
        <f>'[1]Materials-Expenses'!E21+'[1]Materials-Expenses'!E59</f>
        <v>384.20000000000005</v>
      </c>
    </row>
    <row r="12" spans="1:3">
      <c r="A12" t="s">
        <v>26</v>
      </c>
      <c r="B12" s="5">
        <f>'[1]Materials-Expenses'!E54+'[1]Materials-Expenses'!E57+'[1]Materials-Expenses'!E93</f>
        <v>2481.94</v>
      </c>
    </row>
    <row r="13" spans="1:3">
      <c r="A13" t="s">
        <v>14</v>
      </c>
      <c r="B13" s="5">
        <f>'[1]Materials-Expenses'!E22+'[1]Materials-Expenses'!E23+'[1]Materials-Expenses'!E35+'[1]Materials-Expenses'!E36+'[1]Materials-Expenses'!E51+'[1]Materials-Expenses'!E52+'[1]Materials-Expenses'!E67+'[1]Materials-Expenses'!E56+'[1]Materials-Expenses'!E61</f>
        <v>370.21999999999997</v>
      </c>
    </row>
    <row r="14" spans="1:3">
      <c r="A14" t="s">
        <v>25</v>
      </c>
      <c r="B14" s="5">
        <f>'[1]Materials-Expenses'!E60</f>
        <v>296.5</v>
      </c>
    </row>
    <row r="15" spans="1:3">
      <c r="A15" t="s">
        <v>24</v>
      </c>
      <c r="B15" s="5">
        <f>'[1]Materials-Expenses'!E66</f>
        <v>100</v>
      </c>
    </row>
    <row r="17" spans="1:3">
      <c r="A17" s="6" t="s">
        <v>23</v>
      </c>
    </row>
    <row r="18" spans="1:3">
      <c r="A18" t="s">
        <v>22</v>
      </c>
      <c r="B18" s="5">
        <f>SUM('[1]Materials-Expenses'!E70:E71)</f>
        <v>654.70000000000005</v>
      </c>
    </row>
    <row r="19" spans="1:3">
      <c r="A19" t="s">
        <v>21</v>
      </c>
      <c r="B19" s="5">
        <f>'[1]Materials-Expenses'!E68+'[1]Materials-Expenses'!E72+'[1]Materials-Expenses'!E73+'[1]Materials-Expenses'!E77+'[1]Materials-Expenses'!E78</f>
        <v>554.88</v>
      </c>
    </row>
    <row r="20" spans="1:3">
      <c r="A20" t="s">
        <v>20</v>
      </c>
      <c r="B20" s="5">
        <f>'[1]Materials-Expenses'!E64+'[1]Materials-Expenses'!E65</f>
        <v>337.97</v>
      </c>
    </row>
    <row r="22" spans="1:3" s="7" customFormat="1">
      <c r="A22" s="6" t="s">
        <v>19</v>
      </c>
      <c r="B22" s="2"/>
    </row>
    <row r="23" spans="1:3">
      <c r="A23" t="s">
        <v>18</v>
      </c>
      <c r="B23" s="5">
        <f>'[1]Materials-Expenses'!E41+'[1]Materials-Expenses'!E42+'[1]Materials-Expenses'!E43</f>
        <v>1500</v>
      </c>
    </row>
    <row r="24" spans="1:3">
      <c r="A24" t="s">
        <v>17</v>
      </c>
      <c r="B24" s="2">
        <v>156</v>
      </c>
    </row>
    <row r="25" spans="1:3" s="7" customFormat="1">
      <c r="A25" t="s">
        <v>16</v>
      </c>
      <c r="B25" s="8">
        <f>'[1]Materials-Expenses'!E9</f>
        <v>2061.39</v>
      </c>
      <c r="C25"/>
    </row>
    <row r="26" spans="1:3">
      <c r="A26" t="s">
        <v>15</v>
      </c>
      <c r="B26" s="5">
        <f>'[1]Materials-Expenses'!E86</f>
        <v>240</v>
      </c>
    </row>
    <row r="27" spans="1:3">
      <c r="A27" t="s">
        <v>14</v>
      </c>
      <c r="B27" s="5">
        <f>'[1]Materials-Expenses'!E11+'[1]Materials-Expenses'!E37</f>
        <v>383.59000000000003</v>
      </c>
    </row>
    <row r="28" spans="1:3">
      <c r="B28" s="5"/>
    </row>
    <row r="29" spans="1:3">
      <c r="A29" s="6" t="s">
        <v>13</v>
      </c>
    </row>
    <row r="30" spans="1:3">
      <c r="A30" t="s">
        <v>12</v>
      </c>
      <c r="B30" s="5">
        <f>'[1]Materials-Expenses'!E74+'[1]Materials-Expenses'!E79+'[1]Materials-Expenses'!E100+'[1]Materials-Expenses'!E101</f>
        <v>1333.1299999999999</v>
      </c>
    </row>
    <row r="31" spans="1:3">
      <c r="A31" t="s">
        <v>11</v>
      </c>
      <c r="B31" s="5">
        <f>SUM('[1]Materials-Expenses'!E12:E14)</f>
        <v>1029</v>
      </c>
    </row>
    <row r="32" spans="1:3">
      <c r="A32" t="s">
        <v>10</v>
      </c>
      <c r="B32" s="5">
        <f>'[1]Materials-Expenses'!E30+'[1]Materials-Expenses'!E31</f>
        <v>762.92000000000007</v>
      </c>
    </row>
    <row r="33" spans="1:3">
      <c r="A33" t="s">
        <v>9</v>
      </c>
      <c r="B33" s="5">
        <f>'[1]Materials-Expenses'!E33+'[1]Materials-Expenses'!E34+'[1]Materials-Expenses'!E90</f>
        <v>438.45000000000005</v>
      </c>
    </row>
    <row r="34" spans="1:3">
      <c r="A34" t="s">
        <v>8</v>
      </c>
      <c r="B34" s="5">
        <f>'[1]Materials-Expenses'!E38+'[1]Materials-Expenses'!E39+'[1]Materials-Expenses'!E44+'[1]Materials-Expenses'!E46+'[1]Materials-Expenses'!E47+'[1]Materials-Expenses'!E48+'[1]Materials-Expenses'!E49+'[1]Materials-Expenses'!E50+'[1]Materials-Expenses'!E61+'[1]Materials-Expenses'!E80+'[1]Materials-Expenses'!E81+'[1]Materials-Expenses'!E88+'[1]Materials-Expenses'!E89+'[1]Materials-Expenses'!E91+'[1]Materials-Expenses'!E95+'[1]Materials-Expenses'!E98+'[1]Materials-Expenses'!E99+'[1]Materials-Expenses'!E102+'[1]Materials-Expenses'!E103+'[1]Materials-Expenses'!E104</f>
        <v>511.96999999999997</v>
      </c>
    </row>
    <row r="35" spans="1:3">
      <c r="A35" t="s">
        <v>7</v>
      </c>
      <c r="B35" s="5">
        <f>'[1]Materials-Expenses'!E85+'[1]Materials-Expenses'!E84</f>
        <v>101.85</v>
      </c>
    </row>
    <row r="36" spans="1:3">
      <c r="A36" t="s">
        <v>6</v>
      </c>
      <c r="B36" s="5">
        <v>0</v>
      </c>
      <c r="C36" t="s">
        <v>5</v>
      </c>
    </row>
    <row r="37" spans="1:3">
      <c r="A37" t="s">
        <v>4</v>
      </c>
      <c r="B37" s="5">
        <f>SUM('[1]NEW Barn Construction Est.'!E19:E22)</f>
        <v>625.04330337139675</v>
      </c>
    </row>
    <row r="38" spans="1:3">
      <c r="A38" t="s">
        <v>3</v>
      </c>
      <c r="B38" s="5">
        <f>SUM('[1]NEW Barn Construction Est.'!E45:E48)</f>
        <v>304.14999999999998</v>
      </c>
    </row>
    <row r="40" spans="1:3">
      <c r="A40" t="s">
        <v>2</v>
      </c>
      <c r="B40" s="5">
        <f>'[1]Materials-Expenses'!E94+'[1]Materials-Expenses'!E82+'[1]Materials-Expenses'!E75+'[1]Materials-Expenses'!E28</f>
        <v>60</v>
      </c>
    </row>
    <row r="43" spans="1:3">
      <c r="A43" s="4" t="s">
        <v>1</v>
      </c>
      <c r="B43" s="3">
        <f>SUM(B6:B41)</f>
        <v>16216.523303371396</v>
      </c>
    </row>
    <row r="45" spans="1:3">
      <c r="A45" t="s">
        <v>0</v>
      </c>
      <c r="B45" s="2">
        <f>16197</f>
        <v>16197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Nutwood Farm</dc:creator>
  <cp:lastModifiedBy>Nutwood Farm</cp:lastModifiedBy>
  <dcterms:created xsi:type="dcterms:W3CDTF">2017-12-27T17:25:03Z</dcterms:created>
  <dcterms:modified xsi:type="dcterms:W3CDTF">2017-12-27T17:26:03Z</dcterms:modified>
</cp:coreProperties>
</file>